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95" activeTab="0"/>
  </bookViews>
  <sheets>
    <sheet name="загальні дані" sheetId="1" r:id="rId1"/>
    <sheet name="за видами договорів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<sst xmlns="http://schemas.openxmlformats.org/spreadsheetml/2006/main" count="107" uniqueCount="46">
  <si>
    <t>Назва компанії</t>
  </si>
  <si>
    <t>Страхові виплати, тис.грн.</t>
  </si>
  <si>
    <t>Активи, тис.грн.</t>
  </si>
  <si>
    <t>Статутний капітал,  тис. грн.</t>
  </si>
  <si>
    <t>Страхові резерви, тис.грн.</t>
  </si>
  <si>
    <t>з фізичними особами</t>
  </si>
  <si>
    <t>з юридичними особами</t>
  </si>
  <si>
    <t>страхові премії другого та наступних років (поновлювальні), тис.грн</t>
  </si>
  <si>
    <t>Інвестиційний дохід, що отримується від розміщення коштів резервів із страхування життя, тис.грн.</t>
  </si>
  <si>
    <t>страхові премії першого року, тис.грн,</t>
  </si>
  <si>
    <t>в т.ч. частка перестраховиків в страхових резервах, тис. грн.</t>
  </si>
  <si>
    <t>Страхові платежі за договорами страхування, укладеними протягом  звітного періоду, тис.грн</t>
  </si>
  <si>
    <t>Кількість страхових випадків, за якими протягом звітного періоду прийнято рішення про здійснення страхових виплат</t>
  </si>
  <si>
    <t xml:space="preserve"> ВСЬОГО, в т.ч. </t>
  </si>
  <si>
    <t>Кількість  осіб, застрахованих на кінець звітного періоду, за договорами</t>
  </si>
  <si>
    <t xml:space="preserve">Кількість  договорів страхування, укладених протягом звітного періоду  </t>
  </si>
  <si>
    <t xml:space="preserve">«АЛІКО УКРАЇНА» ПрАТ </t>
  </si>
  <si>
    <t xml:space="preserve"> "ТАС" АТ СК (приватне)</t>
  </si>
  <si>
    <t xml:space="preserve"> "Блакитний поліс" АТ СК</t>
  </si>
  <si>
    <t>"Фортіс Страхування Життя Україна" ПрАТ</t>
  </si>
  <si>
    <t xml:space="preserve"> "УСГ "Життя" ПрАТ СК</t>
  </si>
  <si>
    <t>"Іллічівська" ТДВ СК</t>
  </si>
  <si>
    <t>"ІНГО Україна Життя" ПрАТ АСК</t>
  </si>
  <si>
    <t xml:space="preserve"> "АСКА-ЖИТТЯ" ЗАТ УАСК</t>
  </si>
  <si>
    <t xml:space="preserve"> "Теком-Життя" ЗАТ СК</t>
  </si>
  <si>
    <r>
      <t xml:space="preserve">Виплати викупних сум, </t>
    </r>
    <r>
      <rPr>
        <b/>
        <sz val="12"/>
        <rFont val="Arial Cyr"/>
        <family val="0"/>
      </rPr>
      <t>тис.грн.</t>
    </r>
  </si>
  <si>
    <t>Разом</t>
  </si>
  <si>
    <t>"СЕБ Лайф Юкрейн" ПрАТ СК</t>
  </si>
  <si>
    <t>---</t>
  </si>
  <si>
    <t>"Ренесанс Життя" ПрАТ</t>
  </si>
  <si>
    <t>"ЕККО" ПрАТ СК</t>
  </si>
  <si>
    <t>"Дельта життя" ПрАТ СК</t>
  </si>
  <si>
    <t>№</t>
  </si>
  <si>
    <t>Страхові премії, тис.грн</t>
  </si>
  <si>
    <t>Страхові виплати, тис. грн.</t>
  </si>
  <si>
    <t>Кількість  фізичних осіб, застрахованих на кінець звітного періоду</t>
  </si>
  <si>
    <t>за договорами страхування, якими передбачено досягненння застрахованою особою визначеного договором пенсійного віку</t>
  </si>
  <si>
    <t>за іншими договорами накопичувального страхування</t>
  </si>
  <si>
    <t>за договорами страхування життя лише на випадок смерті</t>
  </si>
  <si>
    <t>за іншими договорами страхування життя</t>
  </si>
  <si>
    <t>ВСЬОГО, в т.ч.</t>
  </si>
  <si>
    <t>за договорами страхування довічної пенсії, страхування ризику настуання інвалідності або смерті учасника НПФ</t>
  </si>
  <si>
    <t>Страхові премії за 9 місяців 2010 року , тис.грн</t>
  </si>
  <si>
    <t>-</t>
  </si>
  <si>
    <t xml:space="preserve">      1530,0</t>
  </si>
  <si>
    <t>"ПЗУ Україна страхування життя" ПрАТ СК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</si>
</sst>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_(* #,##0_);_(* \(#,##0\);_(* &quot;-&quot;??_);_(@_)"/>
    <numFmt numFmtId="196" formatCode="_(* #,##0.0_);_(* \(#,##0.0\);_(* &quot;-&quot;??_);_(@_)"/>
  </numFmts>
  <fonts count="53">
    <font>
      <sz val="10"/>
      <name val="Arial"/>
      <family val="0"/>
    </font>
    <font>
      <sz val="8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9.5"/>
      <name val="Arial"/>
      <family val="2"/>
    </font>
    <font>
      <b/>
      <sz val="9.5"/>
      <name val="Arial Cyr"/>
      <family val="0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2" fontId="3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92" fontId="2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19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7" fillId="20" borderId="10" xfId="3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right" vertical="top" wrapText="1"/>
    </xf>
    <xf numFmtId="192" fontId="49" fillId="0" borderId="10" xfId="0" applyNumberFormat="1" applyFont="1" applyBorder="1" applyAlignment="1">
      <alignment horizontal="right" vertical="top" wrapText="1"/>
    </xf>
    <xf numFmtId="192" fontId="49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192" fontId="52" fillId="0" borderId="10" xfId="0" applyNumberFormat="1" applyFont="1" applyBorder="1" applyAlignment="1">
      <alignment vertical="top" wrapText="1"/>
    </xf>
    <xf numFmtId="192" fontId="51" fillId="0" borderId="10" xfId="0" applyNumberFormat="1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Border="1" applyAlignment="1" quotePrefix="1">
      <alignment horizontal="right" vertical="top" wrapText="1"/>
    </xf>
    <xf numFmtId="194" fontId="6" fillId="0" borderId="12" xfId="0" applyNumberFormat="1" applyFont="1" applyFill="1" applyBorder="1" applyAlignment="1">
      <alignment horizontal="right" vertical="center" wrapText="1"/>
    </xf>
    <xf numFmtId="192" fontId="6" fillId="0" borderId="12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92" fontId="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right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3" fontId="2" fillId="35" borderId="12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195" fontId="2" fillId="35" borderId="12" xfId="60" applyNumberFormat="1" applyFont="1" applyFill="1" applyBorder="1" applyAlignment="1">
      <alignment horizontal="right" vertical="top" wrapText="1"/>
    </xf>
    <xf numFmtId="0" fontId="2" fillId="35" borderId="12" xfId="0" applyFont="1" applyFill="1" applyBorder="1" applyAlignment="1">
      <alignment horizontal="left" vertical="justify" wrapText="1"/>
    </xf>
    <xf numFmtId="0" fontId="3" fillId="35" borderId="10" xfId="0" applyFont="1" applyFill="1" applyBorder="1" applyAlignment="1">
      <alignment horizontal="left"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35" borderId="13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4" fontId="2" fillId="35" borderId="12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 quotePrefix="1">
      <alignment horizontal="right" vertical="top" wrapText="1"/>
    </xf>
    <xf numFmtId="4" fontId="2" fillId="35" borderId="10" xfId="60" applyNumberFormat="1" applyFont="1" applyFill="1" applyBorder="1" applyAlignment="1">
      <alignment horizontal="right" vertical="top" wrapText="1"/>
    </xf>
    <xf numFmtId="4" fontId="2" fillId="35" borderId="12" xfId="60" applyNumberFormat="1" applyFont="1" applyFill="1" applyBorder="1" applyAlignment="1">
      <alignment horizontal="right" vertical="top" wrapText="1"/>
    </xf>
    <xf numFmtId="4" fontId="2" fillId="35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 quotePrefix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3" fontId="2" fillId="35" borderId="12" xfId="60" applyNumberFormat="1" applyFont="1" applyFill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 quotePrefix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right" vertical="top" wrapText="1"/>
    </xf>
    <xf numFmtId="4" fontId="3" fillId="35" borderId="10" xfId="60" applyNumberFormat="1" applyFont="1" applyFill="1" applyBorder="1" applyAlignment="1">
      <alignment horizontal="right" vertical="top" wrapText="1"/>
    </xf>
    <xf numFmtId="4" fontId="3" fillId="35" borderId="11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 applyProtection="1">
      <alignment horizontal="right" vertical="justify"/>
      <protection locked="0"/>
    </xf>
    <xf numFmtId="4" fontId="2" fillId="0" borderId="10" xfId="0" applyNumberFormat="1" applyFont="1" applyFill="1" applyBorder="1" applyAlignment="1">
      <alignment horizontal="right" vertical="justify" wrapText="1"/>
    </xf>
    <xf numFmtId="4" fontId="3" fillId="0" borderId="10" xfId="0" applyNumberFormat="1" applyFont="1" applyFill="1" applyBorder="1" applyAlignment="1">
      <alignment horizontal="right" vertical="justify" wrapText="1"/>
    </xf>
    <xf numFmtId="3" fontId="2" fillId="0" borderId="10" xfId="0" applyNumberFormat="1" applyFont="1" applyFill="1" applyBorder="1" applyAlignment="1">
      <alignment horizontal="right" vertical="justify" wrapText="1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2" xfId="60" applyNumberFormat="1" applyFont="1" applyBorder="1" applyAlignment="1">
      <alignment vertical="center" wrapText="1"/>
    </xf>
    <xf numFmtId="4" fontId="2" fillId="0" borderId="10" xfId="60" applyNumberFormat="1" applyFont="1" applyBorder="1" applyAlignment="1">
      <alignment vertical="center" wrapText="1"/>
    </xf>
    <xf numFmtId="4" fontId="5" fillId="0" borderId="10" xfId="53" applyNumberFormat="1" applyFont="1" applyBorder="1" applyAlignment="1">
      <alignment vertical="center"/>
      <protection/>
    </xf>
    <xf numFmtId="4" fontId="2" fillId="0" borderId="10" xfId="0" applyNumberFormat="1" applyFont="1" applyFill="1" applyBorder="1" applyAlignment="1">
      <alignment vertical="center"/>
    </xf>
    <xf numFmtId="4" fontId="3" fillId="0" borderId="10" xfId="60" applyNumberFormat="1" applyFont="1" applyBorder="1" applyAlignment="1">
      <alignment vertical="center" wrapText="1"/>
    </xf>
    <xf numFmtId="4" fontId="3" fillId="0" borderId="12" xfId="60" applyNumberFormat="1" applyFont="1" applyBorder="1" applyAlignment="1">
      <alignment vertical="center" wrapText="1"/>
    </xf>
    <xf numFmtId="4" fontId="7" fillId="0" borderId="10" xfId="53" applyNumberFormat="1" applyFont="1" applyBorder="1" applyAlignment="1">
      <alignment vertical="center"/>
      <protection/>
    </xf>
    <xf numFmtId="4" fontId="3" fillId="35" borderId="10" xfId="6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4" fontId="3" fillId="0" borderId="13" xfId="6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justify" wrapText="1"/>
    </xf>
    <xf numFmtId="3" fontId="2" fillId="35" borderId="11" xfId="0" applyNumberFormat="1" applyFont="1" applyFill="1" applyBorder="1" applyAlignment="1">
      <alignment horizontal="center" vertical="top" wrapText="1"/>
    </xf>
    <xf numFmtId="3" fontId="2" fillId="35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4" fontId="3" fillId="0" borderId="22" xfId="60" applyNumberFormat="1" applyFont="1" applyBorder="1" applyAlignment="1">
      <alignment vertical="center" wrapText="1"/>
    </xf>
    <xf numFmtId="4" fontId="2" fillId="35" borderId="15" xfId="60" applyNumberFormat="1" applyFont="1" applyFill="1" applyBorder="1" applyAlignment="1">
      <alignment horizontal="right" vertical="top" wrapText="1"/>
    </xf>
    <xf numFmtId="4" fontId="2" fillId="35" borderId="11" xfId="60" applyNumberFormat="1" applyFont="1" applyFill="1" applyBorder="1" applyAlignment="1">
      <alignment horizontal="right" vertical="top" wrapText="1"/>
    </xf>
    <xf numFmtId="4" fontId="3" fillId="35" borderId="11" xfId="60" applyNumberFormat="1" applyFont="1" applyFill="1" applyBorder="1" applyAlignment="1">
      <alignment horizontal="right" vertical="top" wrapText="1"/>
    </xf>
    <xf numFmtId="195" fontId="2" fillId="35" borderId="15" xfId="60" applyNumberFormat="1" applyFont="1" applyFill="1" applyBorder="1" applyAlignment="1">
      <alignment horizontal="right" vertical="top" wrapText="1"/>
    </xf>
    <xf numFmtId="3" fontId="2" fillId="35" borderId="11" xfId="60" applyNumberFormat="1" applyFont="1" applyFill="1" applyBorder="1" applyAlignment="1">
      <alignment horizontal="center" vertical="top" wrapText="1"/>
    </xf>
    <xf numFmtId="3" fontId="2" fillId="35" borderId="13" xfId="6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LOCAL%20REPORTING\REGULATOR%20REPORTING\2010\Q3\Section%202%203Q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LOCAL%20REPORTING\REGULATOR%20REPORTING\2010\Q3\&#1040;&#1085;&#1072;&#1083;&#1080;&#1079;%2079%20Q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LOCAL%20REPORTING\REGULATOR%20REPORTING\2010\Q3\F1%20Balance%203Q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LOCAL%20REPORTING\REGULATOR%20REPORTING\2010\Q3\Policies%203Q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ksotovaO\Olichka\Life\&#1040;&#1085;&#1072;&#1083;&#1080;&#1090;&#1080;&#1082;&#1072;%20&#1087;&#1086;%20&#1089;&#1090;&#1088;&#1072;&#1093;&#1086;&#1074;&#1072;&#1085;&#1080;&#1102;%20&#1078;&#1080;&#1079;&#1085;&#1080;\&#1063;&#1083;&#1077;&#1085;&#1099;%20&#1051;&#1057;&#1054;&#1059;\&#1040;&#1051;&#1048;&#1050;&#1054;%20&#1040;&#1048;&#1043;%20&#1046;&#1080;&#1079;&#1085;&#1100;\9%20&#1084;&#1077;&#1089;.2010\&#1058;&#1072;&#1073;&#1083;&#1080;&#1094;&#1072;1_Q3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2"/>
      <sheetName val="Розділ2 (2)"/>
      <sheetName val="Розділ2 (3)"/>
      <sheetName val="Розділ2 (4)"/>
    </sheetNames>
    <sheetDataSet>
      <sheetData sheetId="0">
        <row r="11">
          <cell r="C11">
            <v>141193</v>
          </cell>
          <cell r="F11">
            <v>140467</v>
          </cell>
          <cell r="G11">
            <v>278</v>
          </cell>
          <cell r="H11">
            <v>448</v>
          </cell>
        </row>
        <row r="14">
          <cell r="C14">
            <v>576</v>
          </cell>
        </row>
      </sheetData>
      <sheetData sheetId="1">
        <row r="6">
          <cell r="C6">
            <v>34235</v>
          </cell>
        </row>
        <row r="11">
          <cell r="C11">
            <v>509</v>
          </cell>
        </row>
        <row r="12">
          <cell r="C12">
            <v>5208</v>
          </cell>
          <cell r="F12">
            <v>5002</v>
          </cell>
          <cell r="H12">
            <v>206</v>
          </cell>
        </row>
      </sheetData>
      <sheetData sheetId="2">
        <row r="8">
          <cell r="C8">
            <v>21102</v>
          </cell>
        </row>
      </sheetData>
      <sheetData sheetId="3">
        <row r="9">
          <cell r="C9">
            <v>9460</v>
          </cell>
          <cell r="F9">
            <v>9217</v>
          </cell>
          <cell r="H9">
            <v>243</v>
          </cell>
        </row>
        <row r="12">
          <cell r="C12">
            <v>77834</v>
          </cell>
          <cell r="F12">
            <v>54629</v>
          </cell>
          <cell r="G12">
            <v>1690</v>
          </cell>
          <cell r="H12">
            <v>21515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Витрати на збут та собівартість"/>
    </sheetNames>
    <sheetDataSet>
      <sheetData sheetId="0">
        <row r="39">
          <cell r="L39">
            <v>113278514.12999998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_рек"/>
      <sheetName val="баланс_акт"/>
      <sheetName val="баланс_пас"/>
    </sheetNames>
    <sheetDataSet>
      <sheetData sheetId="1">
        <row r="47">
          <cell r="D47">
            <v>603351</v>
          </cell>
        </row>
      </sheetData>
      <sheetData sheetId="2">
        <row r="4">
          <cell r="D4">
            <v>164679</v>
          </cell>
        </row>
        <row r="16">
          <cell r="D16">
            <v>460079</v>
          </cell>
        </row>
        <row r="17">
          <cell r="D17">
            <v>-109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1.12.06"/>
      <sheetName val="31.03.07"/>
      <sheetName val="30.06.07"/>
      <sheetName val="30.09.07"/>
      <sheetName val="31.12.07"/>
      <sheetName val="31.03.08"/>
      <sheetName val="30.06.08"/>
      <sheetName val="30.09.08"/>
      <sheetName val="31.12.08"/>
      <sheetName val="31.03.09"/>
      <sheetName val="30.06.09"/>
      <sheetName val="30.09.09"/>
      <sheetName val="31.12.09"/>
      <sheetName val="31.03.2010"/>
      <sheetName val="30.06.10"/>
      <sheetName val="30.09.10"/>
    </sheetNames>
    <sheetDataSet>
      <sheetData sheetId="15">
        <row r="24">
          <cell r="D24">
            <v>624</v>
          </cell>
        </row>
        <row r="47">
          <cell r="J47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C3">
            <v>141193</v>
          </cell>
          <cell r="M3">
            <v>5208</v>
          </cell>
          <cell r="P3">
            <v>77210</v>
          </cell>
          <cell r="Q3">
            <v>624</v>
          </cell>
          <cell r="R3">
            <v>9458</v>
          </cell>
          <cell r="S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Normal="75" zoomScaleSheetLayoutView="100" zoomScalePageLayoutView="0" workbookViewId="0" topLeftCell="A1">
      <selection activeCell="P7" sqref="P7"/>
    </sheetView>
  </sheetViews>
  <sheetFormatPr defaultColWidth="9.140625" defaultRowHeight="12.75"/>
  <cols>
    <col min="1" max="1" width="8.00390625" style="2" customWidth="1"/>
    <col min="2" max="2" width="25.421875" style="1" customWidth="1"/>
    <col min="3" max="3" width="13.57421875" style="1" customWidth="1"/>
    <col min="4" max="4" width="15.7109375" style="1" customWidth="1"/>
    <col min="5" max="5" width="16.28125" style="1" customWidth="1"/>
    <col min="6" max="6" width="13.140625" style="1" customWidth="1"/>
    <col min="7" max="7" width="13.7109375" style="1" customWidth="1"/>
    <col min="8" max="8" width="15.00390625" style="1" customWidth="1"/>
    <col min="9" max="10" width="13.57421875" style="1" customWidth="1"/>
    <col min="11" max="11" width="14.8515625" style="1" customWidth="1"/>
    <col min="12" max="12" width="15.421875" style="1" customWidth="1"/>
    <col min="13" max="14" width="13.00390625" style="1" customWidth="1"/>
    <col min="15" max="15" width="14.7109375" style="1" customWidth="1"/>
    <col min="16" max="16" width="16.421875" style="1" customWidth="1"/>
    <col min="17" max="17" width="13.57421875" style="1" customWidth="1"/>
    <col min="18" max="18" width="11.28125" style="1" customWidth="1"/>
    <col min="19" max="19" width="13.00390625" style="1" customWidth="1"/>
    <col min="20" max="16384" width="9.140625" style="1" customWidth="1"/>
  </cols>
  <sheetData>
    <row r="1" spans="1:23" ht="99.75" customHeight="1">
      <c r="A1" s="134"/>
      <c r="B1" s="135" t="s">
        <v>0</v>
      </c>
      <c r="C1" s="140" t="s">
        <v>42</v>
      </c>
      <c r="D1" s="141"/>
      <c r="E1" s="142"/>
      <c r="F1" s="138" t="s">
        <v>11</v>
      </c>
      <c r="G1" s="139"/>
      <c r="H1" s="132" t="s">
        <v>2</v>
      </c>
      <c r="I1" s="128" t="s">
        <v>3</v>
      </c>
      <c r="J1" s="130" t="s">
        <v>4</v>
      </c>
      <c r="K1" s="137" t="s">
        <v>10</v>
      </c>
      <c r="L1" s="143" t="s">
        <v>8</v>
      </c>
      <c r="M1" s="132" t="s">
        <v>1</v>
      </c>
      <c r="N1" s="132" t="s">
        <v>25</v>
      </c>
      <c r="O1" s="135" t="s">
        <v>12</v>
      </c>
      <c r="P1" s="148" t="s">
        <v>14</v>
      </c>
      <c r="Q1" s="149"/>
      <c r="R1" s="150" t="s">
        <v>15</v>
      </c>
      <c r="S1" s="151"/>
      <c r="W1" s="127"/>
    </row>
    <row r="2" spans="1:23" ht="114.75" customHeight="1">
      <c r="A2" s="133"/>
      <c r="B2" s="136"/>
      <c r="C2" s="14" t="s">
        <v>13</v>
      </c>
      <c r="D2" s="4" t="s">
        <v>9</v>
      </c>
      <c r="E2" s="14" t="s">
        <v>7</v>
      </c>
      <c r="F2" s="14" t="s">
        <v>5</v>
      </c>
      <c r="G2" s="14" t="s">
        <v>6</v>
      </c>
      <c r="H2" s="131"/>
      <c r="I2" s="129"/>
      <c r="J2" s="131"/>
      <c r="K2" s="137"/>
      <c r="L2" s="144"/>
      <c r="M2" s="131"/>
      <c r="N2" s="133"/>
      <c r="O2" s="152"/>
      <c r="P2" s="4" t="s">
        <v>5</v>
      </c>
      <c r="Q2" s="4" t="s">
        <v>6</v>
      </c>
      <c r="R2" s="4" t="s">
        <v>5</v>
      </c>
      <c r="S2" s="4" t="s">
        <v>6</v>
      </c>
      <c r="W2" s="127"/>
    </row>
    <row r="3" spans="1:23" s="51" customFormat="1" ht="35.25" customHeight="1">
      <c r="A3" s="54">
        <v>1</v>
      </c>
      <c r="B3" s="55" t="s">
        <v>16</v>
      </c>
      <c r="C3" s="73">
        <f>'[1]Розділ2'!$C$11</f>
        <v>141193</v>
      </c>
      <c r="D3" s="72">
        <f>C3-E3</f>
        <v>27914.48587000002</v>
      </c>
      <c r="E3" s="73">
        <f>'[2]79'!$L$39/1000</f>
        <v>113278.51412999998</v>
      </c>
      <c r="F3" s="73">
        <f>D3-G3</f>
        <v>27338.48587000002</v>
      </c>
      <c r="G3" s="73">
        <f>'[1]Розділ2'!$C$14</f>
        <v>576</v>
      </c>
      <c r="H3" s="73">
        <f>'[3]баланс_акт'!$D$47</f>
        <v>603351</v>
      </c>
      <c r="I3" s="73">
        <f>'[3]баланс_пас'!$D$4</f>
        <v>164679</v>
      </c>
      <c r="J3" s="72">
        <f>'[3]баланс_пас'!$D$16</f>
        <v>460079</v>
      </c>
      <c r="K3" s="93">
        <f>-'[3]баланс_пас'!$D$17</f>
        <v>109</v>
      </c>
      <c r="L3" s="73">
        <f>'[1]Розділ2 (2)'!$C$6</f>
        <v>34235</v>
      </c>
      <c r="M3" s="73">
        <f>'[1]Розділ2 (2)'!$C$12</f>
        <v>5208</v>
      </c>
      <c r="N3" s="73">
        <f>'[1]Розділ2 (3)'!$C$8</f>
        <v>21102</v>
      </c>
      <c r="O3" s="59">
        <f>'[1]Розділ2 (2)'!$C$11</f>
        <v>509</v>
      </c>
      <c r="P3" s="64">
        <f>'[1]Розділ2 (4)'!$C$12-Q3</f>
        <v>77210</v>
      </c>
      <c r="Q3" s="60">
        <f>'[4]30.09.10'!$D$24</f>
        <v>624</v>
      </c>
      <c r="R3" s="60">
        <f>'[1]Розділ2 (4)'!$C$9-S3</f>
        <v>9458</v>
      </c>
      <c r="S3" s="69">
        <f>'[4]30.09.10'!$J$47</f>
        <v>2</v>
      </c>
      <c r="T3" s="57"/>
      <c r="U3" s="57"/>
      <c r="V3" s="57"/>
      <c r="W3" s="57"/>
    </row>
    <row r="4" spans="1:23" s="51" customFormat="1" ht="36" customHeight="1">
      <c r="A4" s="58">
        <f>A3+1</f>
        <v>2</v>
      </c>
      <c r="B4" s="55" t="s">
        <v>17</v>
      </c>
      <c r="C4" s="73">
        <v>92745</v>
      </c>
      <c r="D4" s="74" t="s">
        <v>28</v>
      </c>
      <c r="E4" s="74" t="s">
        <v>28</v>
      </c>
      <c r="F4" s="74" t="s">
        <v>28</v>
      </c>
      <c r="G4" s="74" t="s">
        <v>28</v>
      </c>
      <c r="H4" s="73">
        <v>417372</v>
      </c>
      <c r="I4" s="73">
        <v>46306</v>
      </c>
      <c r="J4" s="72">
        <v>294691</v>
      </c>
      <c r="K4" s="93">
        <v>2202</v>
      </c>
      <c r="L4" s="73">
        <v>20075</v>
      </c>
      <c r="M4" s="73">
        <v>2987</v>
      </c>
      <c r="N4" s="73">
        <v>6889</v>
      </c>
      <c r="O4" s="59">
        <v>382</v>
      </c>
      <c r="P4" s="146">
        <v>69508</v>
      </c>
      <c r="Q4" s="147"/>
      <c r="R4" s="146">
        <v>16352</v>
      </c>
      <c r="S4" s="147"/>
      <c r="T4" s="57"/>
      <c r="U4" s="57"/>
      <c r="V4" s="57"/>
      <c r="W4" s="57"/>
    </row>
    <row r="5" spans="1:23" s="51" customFormat="1" ht="36" customHeight="1">
      <c r="A5" s="58">
        <f>A4+1</f>
        <v>3</v>
      </c>
      <c r="B5" s="55" t="s">
        <v>29</v>
      </c>
      <c r="C5" s="76">
        <v>71340</v>
      </c>
      <c r="D5" s="75">
        <v>62560.86745237291</v>
      </c>
      <c r="E5" s="76">
        <v>8779.132547627094</v>
      </c>
      <c r="F5" s="76">
        <v>68800</v>
      </c>
      <c r="G5" s="76">
        <v>2538</v>
      </c>
      <c r="H5" s="76">
        <v>110578</v>
      </c>
      <c r="I5" s="76">
        <v>25300</v>
      </c>
      <c r="J5" s="75">
        <v>36178</v>
      </c>
      <c r="K5" s="94">
        <v>5100</v>
      </c>
      <c r="L5" s="76">
        <v>72</v>
      </c>
      <c r="M5" s="76">
        <v>958</v>
      </c>
      <c r="N5" s="76">
        <v>144</v>
      </c>
      <c r="O5" s="61">
        <v>282</v>
      </c>
      <c r="P5" s="84">
        <v>1159510</v>
      </c>
      <c r="Q5" s="84">
        <v>4059</v>
      </c>
      <c r="R5" s="84">
        <v>477622</v>
      </c>
      <c r="S5" s="84">
        <v>603</v>
      </c>
      <c r="T5" s="57"/>
      <c r="U5" s="57"/>
      <c r="V5" s="57"/>
      <c r="W5" s="57"/>
    </row>
    <row r="6" spans="1:23" s="51" customFormat="1" ht="50.25" customHeight="1">
      <c r="A6" s="58">
        <f aca="true" t="shared" si="0" ref="A6:A16">A5+1</f>
        <v>4</v>
      </c>
      <c r="B6" s="55" t="s">
        <v>45</v>
      </c>
      <c r="C6" s="169">
        <v>34225.3</v>
      </c>
      <c r="D6" s="170">
        <v>18784.3</v>
      </c>
      <c r="E6" s="169">
        <v>15441</v>
      </c>
      <c r="F6" s="169">
        <v>22292.1</v>
      </c>
      <c r="G6" s="169">
        <v>11933.2</v>
      </c>
      <c r="H6" s="169">
        <v>125323</v>
      </c>
      <c r="I6" s="169">
        <v>33000</v>
      </c>
      <c r="J6" s="170">
        <v>82024.3</v>
      </c>
      <c r="K6" s="171">
        <v>108.2</v>
      </c>
      <c r="L6" s="169">
        <v>5212.7</v>
      </c>
      <c r="M6" s="169">
        <v>1318.1</v>
      </c>
      <c r="N6" s="169">
        <v>1163.6</v>
      </c>
      <c r="O6" s="172">
        <v>323</v>
      </c>
      <c r="P6" s="173">
        <v>33592</v>
      </c>
      <c r="Q6" s="174"/>
      <c r="R6" s="173">
        <v>9007</v>
      </c>
      <c r="S6" s="174"/>
      <c r="T6" s="57"/>
      <c r="U6" s="57"/>
      <c r="V6" s="57"/>
      <c r="W6" s="57"/>
    </row>
    <row r="7" spans="1:23" s="51" customFormat="1" ht="48" customHeight="1">
      <c r="A7" s="58">
        <f t="shared" si="0"/>
        <v>5</v>
      </c>
      <c r="B7" s="55" t="s">
        <v>19</v>
      </c>
      <c r="C7" s="77">
        <v>21051.8</v>
      </c>
      <c r="D7" s="77">
        <v>8997.63958</v>
      </c>
      <c r="E7" s="77">
        <f>C7-D7</f>
        <v>12054.16042</v>
      </c>
      <c r="F7" s="77">
        <v>6401.64339</v>
      </c>
      <c r="G7" s="77">
        <v>2595.99619</v>
      </c>
      <c r="H7" s="77">
        <v>125362.3</v>
      </c>
      <c r="I7" s="77">
        <v>45000</v>
      </c>
      <c r="J7" s="77">
        <v>37168.7</v>
      </c>
      <c r="K7" s="95">
        <v>141.2</v>
      </c>
      <c r="L7" s="77">
        <v>3597.3</v>
      </c>
      <c r="M7" s="77">
        <v>529.9</v>
      </c>
      <c r="N7" s="77">
        <v>2875.9</v>
      </c>
      <c r="O7" s="64">
        <v>432</v>
      </c>
      <c r="P7" s="64">
        <v>11552</v>
      </c>
      <c r="Q7" s="64">
        <v>3290</v>
      </c>
      <c r="R7" s="64">
        <v>5954</v>
      </c>
      <c r="S7" s="64">
        <v>91</v>
      </c>
      <c r="T7" s="57"/>
      <c r="U7" s="57"/>
      <c r="V7" s="57"/>
      <c r="W7" s="57"/>
    </row>
    <row r="8" spans="1:23" s="52" customFormat="1" ht="30" customHeight="1">
      <c r="A8" s="58">
        <f t="shared" si="0"/>
        <v>6</v>
      </c>
      <c r="B8" s="62" t="s">
        <v>18</v>
      </c>
      <c r="C8" s="73">
        <v>20397</v>
      </c>
      <c r="D8" s="78" t="s">
        <v>28</v>
      </c>
      <c r="E8" s="78" t="s">
        <v>28</v>
      </c>
      <c r="F8" s="78" t="s">
        <v>28</v>
      </c>
      <c r="G8" s="78" t="s">
        <v>28</v>
      </c>
      <c r="H8" s="73">
        <v>184153</v>
      </c>
      <c r="I8" s="73">
        <v>15950</v>
      </c>
      <c r="J8" s="72">
        <v>136009</v>
      </c>
      <c r="K8" s="93">
        <v>19</v>
      </c>
      <c r="L8" s="73">
        <v>9517</v>
      </c>
      <c r="M8" s="73">
        <v>8835</v>
      </c>
      <c r="N8" s="73">
        <v>2359</v>
      </c>
      <c r="O8" s="56">
        <v>206</v>
      </c>
      <c r="P8" s="64">
        <v>10998</v>
      </c>
      <c r="Q8" s="80" t="s">
        <v>43</v>
      </c>
      <c r="R8" s="60">
        <v>169</v>
      </c>
      <c r="S8" s="80" t="s">
        <v>43</v>
      </c>
      <c r="T8" s="63"/>
      <c r="U8" s="63"/>
      <c r="V8" s="63"/>
      <c r="W8" s="63"/>
    </row>
    <row r="9" spans="1:23" s="7" customFormat="1" ht="27.75" customHeight="1">
      <c r="A9" s="58">
        <f t="shared" si="0"/>
        <v>7</v>
      </c>
      <c r="B9" s="16" t="s">
        <v>21</v>
      </c>
      <c r="C9" s="89">
        <v>8538.6</v>
      </c>
      <c r="D9" s="90" t="s">
        <v>28</v>
      </c>
      <c r="E9" s="90" t="s">
        <v>28</v>
      </c>
      <c r="F9" s="90" t="s">
        <v>28</v>
      </c>
      <c r="G9" s="90" t="s">
        <v>28</v>
      </c>
      <c r="H9" s="89">
        <v>59372.6</v>
      </c>
      <c r="I9" s="89">
        <v>27480</v>
      </c>
      <c r="J9" s="89">
        <v>26527.1</v>
      </c>
      <c r="K9" s="96">
        <v>84.4</v>
      </c>
      <c r="L9" s="89" t="s">
        <v>44</v>
      </c>
      <c r="M9" s="89">
        <v>345.9</v>
      </c>
      <c r="N9" s="89">
        <v>194</v>
      </c>
      <c r="O9" s="91">
        <v>24</v>
      </c>
      <c r="P9" s="92">
        <v>9620</v>
      </c>
      <c r="Q9" s="92">
        <v>5215</v>
      </c>
      <c r="R9" s="92">
        <v>1232</v>
      </c>
      <c r="S9" s="92">
        <v>166</v>
      </c>
      <c r="U9" s="9"/>
      <c r="V9" s="9"/>
      <c r="W9" s="63"/>
    </row>
    <row r="10" spans="1:19" s="9" customFormat="1" ht="33" customHeight="1">
      <c r="A10" s="58">
        <f t="shared" si="0"/>
        <v>8</v>
      </c>
      <c r="B10" s="5" t="s">
        <v>23</v>
      </c>
      <c r="C10" s="79">
        <v>8157.5</v>
      </c>
      <c r="D10" s="66">
        <v>1986.4</v>
      </c>
      <c r="E10" s="79">
        <v>6171.1</v>
      </c>
      <c r="F10" s="79">
        <v>283.5</v>
      </c>
      <c r="G10" s="79">
        <v>1590.2</v>
      </c>
      <c r="H10" s="79">
        <v>168963</v>
      </c>
      <c r="I10" s="79">
        <v>18000</v>
      </c>
      <c r="J10" s="66">
        <v>142809</v>
      </c>
      <c r="K10" s="70">
        <v>149</v>
      </c>
      <c r="L10" s="79">
        <v>10874</v>
      </c>
      <c r="M10" s="79">
        <v>5457</v>
      </c>
      <c r="N10" s="79">
        <v>145</v>
      </c>
      <c r="O10" s="67">
        <v>977</v>
      </c>
      <c r="P10" s="68">
        <v>3488</v>
      </c>
      <c r="Q10" s="44">
        <v>105199</v>
      </c>
      <c r="R10" s="44">
        <v>1747</v>
      </c>
      <c r="S10" s="49">
        <v>15</v>
      </c>
    </row>
    <row r="11" spans="1:19" s="10" customFormat="1" ht="34.5" customHeight="1">
      <c r="A11" s="58">
        <f t="shared" si="0"/>
        <v>9</v>
      </c>
      <c r="B11" s="15" t="s">
        <v>20</v>
      </c>
      <c r="C11" s="80">
        <v>7682.4</v>
      </c>
      <c r="D11" s="80">
        <v>1617.1</v>
      </c>
      <c r="E11" s="80">
        <v>6065.3</v>
      </c>
      <c r="F11" s="80">
        <v>7556.7</v>
      </c>
      <c r="G11" s="80">
        <v>125.7</v>
      </c>
      <c r="H11" s="80">
        <v>147758</v>
      </c>
      <c r="I11" s="80">
        <v>100000</v>
      </c>
      <c r="J11" s="80">
        <v>33454</v>
      </c>
      <c r="K11" s="97" t="s">
        <v>43</v>
      </c>
      <c r="L11" s="80">
        <v>513.6</v>
      </c>
      <c r="M11" s="80">
        <v>883.2</v>
      </c>
      <c r="N11" s="80">
        <v>982.6</v>
      </c>
      <c r="O11" s="19">
        <v>56</v>
      </c>
      <c r="P11" s="22">
        <v>45806</v>
      </c>
      <c r="Q11" s="22">
        <v>1010</v>
      </c>
      <c r="R11" s="22">
        <v>6560</v>
      </c>
      <c r="S11" s="85">
        <v>1</v>
      </c>
    </row>
    <row r="12" spans="1:19" s="7" customFormat="1" ht="21.75" customHeight="1">
      <c r="A12" s="58">
        <f t="shared" si="0"/>
        <v>10</v>
      </c>
      <c r="B12" s="5" t="s">
        <v>30</v>
      </c>
      <c r="C12" s="82">
        <v>6086.3</v>
      </c>
      <c r="D12" s="81">
        <v>1105.8</v>
      </c>
      <c r="E12" s="82">
        <v>4980.5</v>
      </c>
      <c r="F12" s="82">
        <v>809.9</v>
      </c>
      <c r="G12" s="82">
        <v>48.1</v>
      </c>
      <c r="H12" s="82">
        <v>42671</v>
      </c>
      <c r="I12" s="82">
        <v>26450</v>
      </c>
      <c r="J12" s="81">
        <v>23006.8</v>
      </c>
      <c r="K12" s="98">
        <v>7738.6</v>
      </c>
      <c r="L12" s="82">
        <v>2183.4</v>
      </c>
      <c r="M12" s="82">
        <v>966.4</v>
      </c>
      <c r="N12" s="82"/>
      <c r="O12" s="53">
        <v>102</v>
      </c>
      <c r="P12" s="86">
        <v>2349</v>
      </c>
      <c r="Q12" s="86">
        <v>265</v>
      </c>
      <c r="R12" s="86">
        <v>215</v>
      </c>
      <c r="S12" s="86">
        <v>13</v>
      </c>
    </row>
    <row r="13" spans="1:19" s="7" customFormat="1" ht="32.25" customHeight="1">
      <c r="A13" s="58">
        <f t="shared" si="0"/>
        <v>11</v>
      </c>
      <c r="B13" s="5" t="s">
        <v>31</v>
      </c>
      <c r="C13" s="83">
        <v>5971.5</v>
      </c>
      <c r="D13" s="80">
        <v>5971.5</v>
      </c>
      <c r="E13" s="80" t="s">
        <v>43</v>
      </c>
      <c r="F13" s="83">
        <v>5971.5</v>
      </c>
      <c r="G13" s="80" t="s">
        <v>43</v>
      </c>
      <c r="H13" s="83">
        <v>29380.8</v>
      </c>
      <c r="I13" s="83">
        <v>11000</v>
      </c>
      <c r="J13" s="80">
        <v>1162.2</v>
      </c>
      <c r="K13" s="97" t="s">
        <v>43</v>
      </c>
      <c r="L13" s="83">
        <v>31.3</v>
      </c>
      <c r="M13" s="83">
        <v>103.9</v>
      </c>
      <c r="N13" s="83">
        <v>6.7</v>
      </c>
      <c r="O13" s="11">
        <v>40</v>
      </c>
      <c r="P13" s="22">
        <v>30484</v>
      </c>
      <c r="Q13" s="80" t="s">
        <v>43</v>
      </c>
      <c r="R13" s="22">
        <v>23929</v>
      </c>
      <c r="S13" s="80" t="s">
        <v>43</v>
      </c>
    </row>
    <row r="14" spans="1:19" s="7" customFormat="1" ht="35.25" customHeight="1">
      <c r="A14" s="58">
        <f t="shared" si="0"/>
        <v>12</v>
      </c>
      <c r="B14" s="16" t="s">
        <v>22</v>
      </c>
      <c r="C14" s="99">
        <v>5036.51</v>
      </c>
      <c r="D14" s="100">
        <f>C14-E14</f>
        <v>4906.77053</v>
      </c>
      <c r="E14" s="100">
        <f>96.16116+33.57831</f>
        <v>129.73946999999998</v>
      </c>
      <c r="F14" s="100">
        <v>858.66827</v>
      </c>
      <c r="G14" s="99">
        <f>C14-F14</f>
        <v>4177.84173</v>
      </c>
      <c r="H14" s="100">
        <v>20123.30456</v>
      </c>
      <c r="I14" s="100">
        <v>21000</v>
      </c>
      <c r="J14" s="99">
        <v>2761.33529</v>
      </c>
      <c r="K14" s="101">
        <v>421.89234</v>
      </c>
      <c r="L14" s="100">
        <v>338.0864000511345</v>
      </c>
      <c r="M14" s="100">
        <v>727.38</v>
      </c>
      <c r="N14" s="100">
        <v>745.98367</v>
      </c>
      <c r="O14" s="102">
        <v>126</v>
      </c>
      <c r="P14" s="145">
        <v>18503</v>
      </c>
      <c r="Q14" s="145"/>
      <c r="R14" s="145">
        <v>1517</v>
      </c>
      <c r="S14" s="145"/>
    </row>
    <row r="15" spans="1:19" s="7" customFormat="1" ht="35.25" customHeight="1">
      <c r="A15" s="58">
        <f t="shared" si="0"/>
        <v>13</v>
      </c>
      <c r="B15" s="5" t="s">
        <v>24</v>
      </c>
      <c r="C15" s="83">
        <v>2378.9</v>
      </c>
      <c r="D15" s="78" t="s">
        <v>28</v>
      </c>
      <c r="E15" s="78" t="s">
        <v>28</v>
      </c>
      <c r="F15" s="83">
        <v>987</v>
      </c>
      <c r="G15" s="83">
        <v>1391.9</v>
      </c>
      <c r="H15" s="83">
        <v>49467.9</v>
      </c>
      <c r="I15" s="83">
        <v>17200</v>
      </c>
      <c r="J15" s="80">
        <v>18809.8</v>
      </c>
      <c r="K15" s="97">
        <v>145.1</v>
      </c>
      <c r="L15" s="83">
        <v>1760.7</v>
      </c>
      <c r="M15" s="83">
        <v>306.7</v>
      </c>
      <c r="N15" s="83">
        <v>194.3</v>
      </c>
      <c r="O15" s="11">
        <v>7</v>
      </c>
      <c r="P15" s="88">
        <v>525</v>
      </c>
      <c r="Q15" s="22">
        <v>1773</v>
      </c>
      <c r="R15" s="22">
        <v>372</v>
      </c>
      <c r="S15" s="87">
        <v>6</v>
      </c>
    </row>
    <row r="16" spans="1:19" s="7" customFormat="1" ht="35.25" customHeight="1">
      <c r="A16" s="58">
        <f t="shared" si="0"/>
        <v>14</v>
      </c>
      <c r="B16" s="5" t="s">
        <v>27</v>
      </c>
      <c r="C16" s="80">
        <v>2002.8</v>
      </c>
      <c r="D16" s="80">
        <v>1435</v>
      </c>
      <c r="E16" s="80">
        <v>567.8</v>
      </c>
      <c r="F16" s="80">
        <v>2001.2</v>
      </c>
      <c r="G16" s="80">
        <v>1.6</v>
      </c>
      <c r="H16" s="80">
        <v>38528.6</v>
      </c>
      <c r="I16" s="80">
        <v>20000</v>
      </c>
      <c r="J16" s="80">
        <v>653.8</v>
      </c>
      <c r="K16" s="97">
        <v>168.2</v>
      </c>
      <c r="L16" s="80">
        <v>18.5</v>
      </c>
      <c r="M16" s="80">
        <v>140.3</v>
      </c>
      <c r="N16" s="80">
        <v>0.1</v>
      </c>
      <c r="O16" s="19">
        <v>5</v>
      </c>
      <c r="P16" s="22">
        <v>1499</v>
      </c>
      <c r="Q16" s="80" t="s">
        <v>43</v>
      </c>
      <c r="R16" s="22">
        <v>1557</v>
      </c>
      <c r="S16" s="80" t="s">
        <v>43</v>
      </c>
    </row>
    <row r="17" spans="1:10" s="7" customFormat="1" ht="24" customHeight="1">
      <c r="A17" s="4"/>
      <c r="C17" s="8"/>
      <c r="E17" s="8"/>
      <c r="I17" s="8"/>
      <c r="J17" s="8"/>
    </row>
    <row r="18" spans="1:15" s="7" customFormat="1" ht="33" customHeight="1">
      <c r="A18" s="4"/>
      <c r="B18" s="6" t="s">
        <v>26</v>
      </c>
      <c r="C18" s="18">
        <f>SUM(C3:C17)</f>
        <v>426806.61</v>
      </c>
      <c r="D18" s="6"/>
      <c r="E18" s="17"/>
      <c r="F18" s="6"/>
      <c r="G18" s="6"/>
      <c r="H18" s="18">
        <f>SUM(H3:H17)</f>
        <v>2122404.5045600003</v>
      </c>
      <c r="I18" s="18">
        <f>SUM(I3:I17)</f>
        <v>571365</v>
      </c>
      <c r="J18" s="18">
        <f aca="true" t="shared" si="1" ref="J18:O18">SUM(J3:J16)</f>
        <v>1295334.0352900003</v>
      </c>
      <c r="K18" s="71">
        <f t="shared" si="1"/>
        <v>16386.59234</v>
      </c>
      <c r="L18" s="18">
        <f t="shared" si="1"/>
        <v>88428.58640005114</v>
      </c>
      <c r="M18" s="18">
        <f t="shared" si="1"/>
        <v>28766.780000000006</v>
      </c>
      <c r="N18" s="18">
        <f t="shared" si="1"/>
        <v>36802.18367</v>
      </c>
      <c r="O18" s="18">
        <f t="shared" si="1"/>
        <v>3471</v>
      </c>
    </row>
    <row r="19" spans="1:15" s="34" customFormat="1" ht="33" customHeight="1">
      <c r="A19" s="29"/>
      <c r="B19" s="30"/>
      <c r="C19" s="32"/>
      <c r="D19" s="30"/>
      <c r="E19" s="33"/>
      <c r="F19" s="30"/>
      <c r="G19" s="30"/>
      <c r="H19" s="32"/>
      <c r="I19" s="31"/>
      <c r="J19" s="32"/>
      <c r="K19" s="32"/>
      <c r="L19" s="32"/>
      <c r="M19" s="32"/>
      <c r="N19" s="32"/>
      <c r="O19" s="32"/>
    </row>
    <row r="20" spans="1:15" s="34" customFormat="1" ht="33" customHeight="1">
      <c r="A20" s="29"/>
      <c r="B20" s="30"/>
      <c r="C20" s="32"/>
      <c r="D20" s="30"/>
      <c r="E20" s="33"/>
      <c r="F20" s="30"/>
      <c r="G20" s="30"/>
      <c r="H20" s="32"/>
      <c r="I20" s="31"/>
      <c r="J20" s="32"/>
      <c r="K20" s="32"/>
      <c r="L20" s="32"/>
      <c r="M20" s="32"/>
      <c r="N20" s="32"/>
      <c r="O20" s="32"/>
    </row>
    <row r="21" spans="1:15" s="34" customFormat="1" ht="33" customHeight="1">
      <c r="A21" s="29"/>
      <c r="B21" s="30"/>
      <c r="C21" s="32"/>
      <c r="D21" s="30"/>
      <c r="E21" s="33"/>
      <c r="F21" s="30"/>
      <c r="G21" s="30"/>
      <c r="H21" s="32"/>
      <c r="I21" s="31"/>
      <c r="J21" s="32"/>
      <c r="K21" s="32"/>
      <c r="L21" s="32"/>
      <c r="M21" s="32"/>
      <c r="N21" s="32"/>
      <c r="O21" s="32"/>
    </row>
    <row r="22" spans="1:15" s="34" customFormat="1" ht="33" customHeight="1">
      <c r="A22" s="29"/>
      <c r="B22" s="30"/>
      <c r="C22" s="32"/>
      <c r="D22" s="30"/>
      <c r="E22" s="33"/>
      <c r="F22" s="30"/>
      <c r="G22" s="30"/>
      <c r="H22" s="32"/>
      <c r="I22" s="31"/>
      <c r="J22" s="32"/>
      <c r="K22" s="32"/>
      <c r="L22" s="32"/>
      <c r="M22" s="32"/>
      <c r="N22" s="32"/>
      <c r="O22" s="32"/>
    </row>
    <row r="23" spans="1:19" s="37" customFormat="1" ht="15">
      <c r="A23" s="35"/>
      <c r="B23" s="36"/>
      <c r="C23" s="36"/>
      <c r="F23" s="34"/>
      <c r="P23" s="34"/>
      <c r="Q23" s="34"/>
      <c r="R23" s="34"/>
      <c r="S23" s="34"/>
    </row>
    <row r="24" spans="1:19" s="37" customFormat="1" ht="15">
      <c r="A24" s="35"/>
      <c r="B24" s="36"/>
      <c r="C24" s="38"/>
      <c r="P24" s="34"/>
      <c r="S24" s="34"/>
    </row>
    <row r="25" spans="1:16" s="37" customFormat="1" ht="15">
      <c r="A25" s="35"/>
      <c r="B25" s="36"/>
      <c r="C25" s="38"/>
      <c r="P25" s="34"/>
    </row>
    <row r="26" spans="1:3" s="37" customFormat="1" ht="12.75">
      <c r="A26" s="35"/>
      <c r="B26" s="36"/>
      <c r="C26" s="36"/>
    </row>
    <row r="27" spans="1:3" s="37" customFormat="1" ht="12.75">
      <c r="A27" s="35"/>
      <c r="C27" s="39"/>
    </row>
    <row r="28" spans="1:3" s="37" customFormat="1" ht="12.75">
      <c r="A28" s="35"/>
      <c r="C28" s="39"/>
    </row>
    <row r="29" spans="1:3" s="37" customFormat="1" ht="12.75">
      <c r="A29" s="35"/>
      <c r="C29" s="39"/>
    </row>
    <row r="30" spans="1:9" s="37" customFormat="1" ht="12.75">
      <c r="A30" s="35"/>
      <c r="C30" s="39"/>
      <c r="I30" s="39"/>
    </row>
    <row r="31" spans="1:15" s="37" customFormat="1" ht="12.75">
      <c r="A31" s="35"/>
      <c r="C31" s="39"/>
      <c r="I31" s="39"/>
      <c r="M31" s="40"/>
      <c r="N31" s="40"/>
      <c r="O31" s="40"/>
    </row>
    <row r="32" spans="1:15" s="37" customFormat="1" ht="12.75">
      <c r="A32" s="35"/>
      <c r="C32" s="39"/>
      <c r="I32" s="39"/>
      <c r="M32" s="41"/>
      <c r="N32" s="41"/>
      <c r="O32" s="41"/>
    </row>
    <row r="33" spans="1:15" s="37" customFormat="1" ht="12.75">
      <c r="A33" s="35"/>
      <c r="H33" s="39"/>
      <c r="I33" s="39"/>
      <c r="L33" s="39"/>
      <c r="M33" s="41"/>
      <c r="N33" s="41"/>
      <c r="O33" s="41"/>
    </row>
    <row r="34" spans="1:3" s="37" customFormat="1" ht="12.75">
      <c r="A34" s="35"/>
      <c r="B34" s="36"/>
      <c r="C34" s="38"/>
    </row>
    <row r="36" spans="2:3" ht="12.75">
      <c r="B36" s="37"/>
      <c r="C36" s="39"/>
    </row>
    <row r="53" spans="14:15" ht="12.75">
      <c r="N53" s="3"/>
      <c r="O53" s="3"/>
    </row>
  </sheetData>
  <sheetProtection/>
  <mergeCells count="20">
    <mergeCell ref="H1:H2"/>
    <mergeCell ref="P14:Q14"/>
    <mergeCell ref="R14:S14"/>
    <mergeCell ref="P4:Q4"/>
    <mergeCell ref="R4:S4"/>
    <mergeCell ref="P1:Q1"/>
    <mergeCell ref="R1:S1"/>
    <mergeCell ref="O1:O2"/>
    <mergeCell ref="P6:Q6"/>
    <mergeCell ref="R6:S6"/>
    <mergeCell ref="I1:I2"/>
    <mergeCell ref="J1:J2"/>
    <mergeCell ref="N1:N2"/>
    <mergeCell ref="A1:A2"/>
    <mergeCell ref="B1:B2"/>
    <mergeCell ref="K1:K2"/>
    <mergeCell ref="F1:G1"/>
    <mergeCell ref="C1:E1"/>
    <mergeCell ref="L1:L2"/>
    <mergeCell ref="M1:M2"/>
  </mergeCells>
  <printOptions/>
  <pageMargins left="0.75" right="0.75" top="1" bottom="1" header="0.5" footer="0.5"/>
  <pageSetup horizontalDpi="600" verticalDpi="600" orientation="landscape" paperSize="9" scale="41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4">
      <selection activeCell="B14" sqref="B14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13.421875" style="0" customWidth="1"/>
    <col min="4" max="4" width="10.00390625" style="0" customWidth="1"/>
    <col min="5" max="5" width="12.421875" style="0" bestFit="1" customWidth="1"/>
    <col min="6" max="6" width="13.00390625" style="0" customWidth="1"/>
    <col min="7" max="7" width="11.28125" style="0" customWidth="1"/>
    <col min="8" max="8" width="13.140625" style="0" customWidth="1"/>
    <col min="9" max="9" width="10.421875" style="0" customWidth="1"/>
    <col min="10" max="10" width="9.7109375" style="0" bestFit="1" customWidth="1"/>
    <col min="11" max="12" width="11.140625" style="0" bestFit="1" customWidth="1"/>
    <col min="13" max="14" width="9.8515625" style="0" bestFit="1" customWidth="1"/>
    <col min="15" max="15" width="14.7109375" style="0" customWidth="1"/>
    <col min="16" max="16" width="10.00390625" style="0" customWidth="1"/>
    <col min="17" max="17" width="10.140625" style="0" bestFit="1" customWidth="1"/>
    <col min="18" max="19" width="11.421875" style="0" bestFit="1" customWidth="1"/>
    <col min="20" max="20" width="14.28125" style="0" customWidth="1"/>
    <col min="21" max="21" width="12.7109375" style="0" customWidth="1"/>
    <col min="22" max="23" width="9.421875" style="0" bestFit="1" customWidth="1"/>
    <col min="24" max="24" width="12.28125" style="0" customWidth="1"/>
    <col min="25" max="25" width="12.140625" style="0" customWidth="1"/>
    <col min="26" max="26" width="12.57421875" style="0" customWidth="1"/>
  </cols>
  <sheetData>
    <row r="1" spans="1:26" s="26" customFormat="1" ht="47.25" customHeight="1">
      <c r="A1" s="153" t="s">
        <v>32</v>
      </c>
      <c r="B1" s="153" t="s">
        <v>0</v>
      </c>
      <c r="C1" s="156" t="s">
        <v>33</v>
      </c>
      <c r="D1" s="157"/>
      <c r="E1" s="157"/>
      <c r="F1" s="157"/>
      <c r="G1" s="157"/>
      <c r="H1" s="158"/>
      <c r="I1" s="159" t="s">
        <v>34</v>
      </c>
      <c r="J1" s="160"/>
      <c r="K1" s="160"/>
      <c r="L1" s="160"/>
      <c r="M1" s="160"/>
      <c r="N1" s="161"/>
      <c r="O1" s="162" t="s">
        <v>35</v>
      </c>
      <c r="P1" s="163"/>
      <c r="Q1" s="163"/>
      <c r="R1" s="163"/>
      <c r="S1" s="163"/>
      <c r="T1" s="164"/>
      <c r="U1" s="165" t="s">
        <v>15</v>
      </c>
      <c r="V1" s="166"/>
      <c r="W1" s="167"/>
      <c r="X1" s="167"/>
      <c r="Y1" s="167"/>
      <c r="Z1" s="158"/>
    </row>
    <row r="2" spans="1:26" s="26" customFormat="1" ht="242.25" customHeight="1">
      <c r="A2" s="154"/>
      <c r="B2" s="155"/>
      <c r="C2" s="27" t="s">
        <v>13</v>
      </c>
      <c r="D2" s="28" t="s">
        <v>41</v>
      </c>
      <c r="E2" s="27" t="s">
        <v>36</v>
      </c>
      <c r="F2" s="27" t="s">
        <v>37</v>
      </c>
      <c r="G2" s="27" t="s">
        <v>38</v>
      </c>
      <c r="H2" s="27" t="s">
        <v>39</v>
      </c>
      <c r="I2" s="27" t="s">
        <v>13</v>
      </c>
      <c r="J2" s="28" t="s">
        <v>41</v>
      </c>
      <c r="K2" s="27" t="s">
        <v>36</v>
      </c>
      <c r="L2" s="27" t="s">
        <v>37</v>
      </c>
      <c r="M2" s="27" t="s">
        <v>38</v>
      </c>
      <c r="N2" s="27" t="s">
        <v>39</v>
      </c>
      <c r="O2" s="28" t="s">
        <v>40</v>
      </c>
      <c r="P2" s="28" t="s">
        <v>41</v>
      </c>
      <c r="Q2" s="27" t="s">
        <v>36</v>
      </c>
      <c r="R2" s="27" t="s">
        <v>37</v>
      </c>
      <c r="S2" s="27" t="s">
        <v>38</v>
      </c>
      <c r="T2" s="27" t="s">
        <v>39</v>
      </c>
      <c r="U2" s="28" t="s">
        <v>40</v>
      </c>
      <c r="V2" s="119" t="s">
        <v>41</v>
      </c>
      <c r="W2" s="50" t="s">
        <v>36</v>
      </c>
      <c r="X2" s="50" t="s">
        <v>37</v>
      </c>
      <c r="Y2" s="50" t="s">
        <v>38</v>
      </c>
      <c r="Z2" s="50" t="s">
        <v>39</v>
      </c>
    </row>
    <row r="3" spans="1:26" s="46" customFormat="1" ht="27.75" customHeight="1">
      <c r="A3" s="20">
        <v>1</v>
      </c>
      <c r="B3" s="55" t="s">
        <v>16</v>
      </c>
      <c r="C3" s="107">
        <f>'[5]Лист1'!$C$3</f>
        <v>141193</v>
      </c>
      <c r="D3" s="113">
        <v>0</v>
      </c>
      <c r="E3" s="113">
        <v>0</v>
      </c>
      <c r="F3" s="104">
        <f>'[1]Розділ2'!$F$11</f>
        <v>140467</v>
      </c>
      <c r="G3" s="104">
        <f>'[1]Розділ2'!$G$11</f>
        <v>278</v>
      </c>
      <c r="H3" s="104">
        <f>'[1]Розділ2'!$H$11</f>
        <v>448</v>
      </c>
      <c r="I3" s="107">
        <f>'[5]Лист1'!$M$3</f>
        <v>5208</v>
      </c>
      <c r="J3" s="113">
        <v>0</v>
      </c>
      <c r="K3" s="113">
        <v>0</v>
      </c>
      <c r="L3" s="104">
        <f>'[1]Розділ2 (2)'!$F$12</f>
        <v>5002</v>
      </c>
      <c r="M3" s="113">
        <v>0</v>
      </c>
      <c r="N3" s="104">
        <f>'[1]Розділ2 (2)'!$H$12</f>
        <v>206</v>
      </c>
      <c r="O3" s="108">
        <f>'[5]Лист1'!$P$3+'[5]Лист1'!$Q$3</f>
        <v>77834</v>
      </c>
      <c r="P3" s="113">
        <v>0</v>
      </c>
      <c r="Q3" s="113">
        <v>0</v>
      </c>
      <c r="R3" s="105">
        <f>'[1]Розділ2 (4)'!$F$12</f>
        <v>54629</v>
      </c>
      <c r="S3" s="105">
        <f>'[1]Розділ2 (4)'!$G$12</f>
        <v>1690</v>
      </c>
      <c r="T3" s="105">
        <f>'[1]Розділ2 (4)'!$H$12</f>
        <v>21515</v>
      </c>
      <c r="U3" s="108">
        <f>'[5]Лист1'!$R$3+'[5]Лист1'!$S$3</f>
        <v>9460</v>
      </c>
      <c r="V3" s="113">
        <v>0</v>
      </c>
      <c r="W3" s="113">
        <v>0</v>
      </c>
      <c r="X3" s="106">
        <f>'[1]Розділ2 (4)'!$F$9</f>
        <v>9217</v>
      </c>
      <c r="Y3" s="113">
        <v>0</v>
      </c>
      <c r="Z3" s="105">
        <f>'[1]Розділ2 (4)'!$H$9</f>
        <v>243</v>
      </c>
    </row>
    <row r="4" spans="1:26" s="21" customFormat="1" ht="35.25" customHeight="1">
      <c r="A4" s="20">
        <f>A3+1</f>
        <v>2</v>
      </c>
      <c r="B4" s="55" t="s">
        <v>17</v>
      </c>
      <c r="C4" s="107">
        <v>92745</v>
      </c>
      <c r="D4" s="113">
        <v>0</v>
      </c>
      <c r="E4" s="104">
        <v>19</v>
      </c>
      <c r="F4" s="104">
        <v>89504</v>
      </c>
      <c r="G4" s="104">
        <v>226</v>
      </c>
      <c r="H4" s="104">
        <v>2996</v>
      </c>
      <c r="I4" s="107">
        <v>2987</v>
      </c>
      <c r="J4" s="113">
        <v>0</v>
      </c>
      <c r="K4" s="113">
        <v>0</v>
      </c>
      <c r="L4" s="104">
        <v>2526</v>
      </c>
      <c r="M4" s="104">
        <v>1</v>
      </c>
      <c r="N4" s="104">
        <v>460</v>
      </c>
      <c r="O4" s="108">
        <v>69508</v>
      </c>
      <c r="P4" s="113">
        <v>0</v>
      </c>
      <c r="Q4" s="105">
        <v>13</v>
      </c>
      <c r="R4" s="105">
        <v>54223</v>
      </c>
      <c r="S4" s="105">
        <v>648</v>
      </c>
      <c r="T4" s="105">
        <v>14624</v>
      </c>
      <c r="U4" s="108">
        <v>16352</v>
      </c>
      <c r="V4" s="113">
        <v>0</v>
      </c>
      <c r="W4" s="113">
        <v>0</v>
      </c>
      <c r="X4" s="106">
        <v>7241</v>
      </c>
      <c r="Y4" s="105">
        <v>56</v>
      </c>
      <c r="Z4" s="105">
        <v>9055</v>
      </c>
    </row>
    <row r="5" spans="1:26" s="21" customFormat="1" ht="33" customHeight="1">
      <c r="A5" s="20">
        <f aca="true" t="shared" si="0" ref="A5:A16">A4+1</f>
        <v>3</v>
      </c>
      <c r="B5" s="55" t="s">
        <v>29</v>
      </c>
      <c r="C5" s="109">
        <f>SUM(D5:H5)</f>
        <v>71340</v>
      </c>
      <c r="D5" s="113">
        <v>0</v>
      </c>
      <c r="E5" s="114">
        <v>0</v>
      </c>
      <c r="F5" s="114">
        <v>14366</v>
      </c>
      <c r="G5" s="114">
        <v>3908</v>
      </c>
      <c r="H5" s="114">
        <v>53066</v>
      </c>
      <c r="I5" s="109">
        <f>SUM(J5:N5)</f>
        <v>958</v>
      </c>
      <c r="J5" s="113">
        <v>0</v>
      </c>
      <c r="K5" s="113">
        <v>0</v>
      </c>
      <c r="L5" s="114">
        <v>143</v>
      </c>
      <c r="M5" s="114">
        <v>9</v>
      </c>
      <c r="N5" s="114">
        <v>806</v>
      </c>
      <c r="O5" s="110">
        <f>SUM(P5:T5)</f>
        <v>1163569</v>
      </c>
      <c r="P5" s="113">
        <v>0</v>
      </c>
      <c r="Q5" s="113">
        <v>0</v>
      </c>
      <c r="R5" s="113">
        <v>33939</v>
      </c>
      <c r="S5" s="113">
        <v>49699</v>
      </c>
      <c r="T5" s="113">
        <v>1079931</v>
      </c>
      <c r="U5" s="110">
        <f>SUM(V5:Z5)</f>
        <v>478225</v>
      </c>
      <c r="V5" s="113">
        <v>0</v>
      </c>
      <c r="W5" s="113">
        <v>0</v>
      </c>
      <c r="X5" s="120">
        <v>12786</v>
      </c>
      <c r="Y5" s="113">
        <v>10177</v>
      </c>
      <c r="Z5" s="113">
        <v>455262</v>
      </c>
    </row>
    <row r="6" spans="1:26" s="21" customFormat="1" ht="50.25" customHeight="1">
      <c r="A6" s="20">
        <f t="shared" si="0"/>
        <v>4</v>
      </c>
      <c r="B6" s="55" t="s">
        <v>45</v>
      </c>
      <c r="C6" s="109">
        <v>34225.3</v>
      </c>
      <c r="D6" s="114">
        <v>0</v>
      </c>
      <c r="E6" s="114">
        <v>59.3</v>
      </c>
      <c r="F6" s="114">
        <v>31271.1</v>
      </c>
      <c r="G6" s="114">
        <v>481.3</v>
      </c>
      <c r="H6" s="114">
        <v>2413.6</v>
      </c>
      <c r="I6" s="109">
        <v>1318.1</v>
      </c>
      <c r="J6" s="113">
        <v>0</v>
      </c>
      <c r="K6" s="114">
        <v>0</v>
      </c>
      <c r="L6" s="114">
        <v>753.3</v>
      </c>
      <c r="M6" s="114">
        <v>0</v>
      </c>
      <c r="N6" s="114">
        <v>564.8</v>
      </c>
      <c r="O6" s="109">
        <v>33592</v>
      </c>
      <c r="P6" s="114">
        <v>0</v>
      </c>
      <c r="Q6" s="114">
        <v>5</v>
      </c>
      <c r="R6" s="114">
        <v>16188</v>
      </c>
      <c r="S6" s="114">
        <v>2103</v>
      </c>
      <c r="T6" s="114">
        <v>15296</v>
      </c>
      <c r="U6" s="109">
        <v>9007</v>
      </c>
      <c r="V6" s="114">
        <v>0</v>
      </c>
      <c r="W6" s="114">
        <v>1</v>
      </c>
      <c r="X6" s="168">
        <v>4744</v>
      </c>
      <c r="Y6" s="113">
        <v>160</v>
      </c>
      <c r="Z6" s="114">
        <v>4102</v>
      </c>
    </row>
    <row r="7" spans="1:26" s="21" customFormat="1" ht="35.25" customHeight="1">
      <c r="A7" s="20">
        <f t="shared" si="0"/>
        <v>5</v>
      </c>
      <c r="B7" s="55" t="s">
        <v>19</v>
      </c>
      <c r="C7" s="107">
        <v>21051.8</v>
      </c>
      <c r="D7" s="104">
        <v>2077.6</v>
      </c>
      <c r="E7" s="104">
        <v>2838.4</v>
      </c>
      <c r="F7" s="104">
        <v>14608.3</v>
      </c>
      <c r="G7" s="104">
        <v>3.9</v>
      </c>
      <c r="H7" s="104">
        <v>1523.6</v>
      </c>
      <c r="I7" s="107">
        <f>K7+L7+N7</f>
        <v>529.9</v>
      </c>
      <c r="J7" s="113">
        <v>0</v>
      </c>
      <c r="K7" s="104">
        <v>47.3</v>
      </c>
      <c r="L7" s="104">
        <f>282.2+4.2</f>
        <v>286.4</v>
      </c>
      <c r="M7" s="113">
        <v>0</v>
      </c>
      <c r="N7" s="104">
        <v>196.2</v>
      </c>
      <c r="O7" s="107">
        <v>14842</v>
      </c>
      <c r="P7" s="104">
        <v>34</v>
      </c>
      <c r="Q7" s="104">
        <v>1183</v>
      </c>
      <c r="R7" s="104">
        <v>8404</v>
      </c>
      <c r="S7" s="104">
        <v>3</v>
      </c>
      <c r="T7" s="104">
        <v>5218</v>
      </c>
      <c r="U7" s="107">
        <v>5734</v>
      </c>
      <c r="V7" s="104">
        <v>35</v>
      </c>
      <c r="W7" s="104">
        <v>428</v>
      </c>
      <c r="X7" s="104">
        <v>3440</v>
      </c>
      <c r="Y7" s="113">
        <v>0</v>
      </c>
      <c r="Z7" s="104">
        <v>1831</v>
      </c>
    </row>
    <row r="8" spans="1:26" s="21" customFormat="1" ht="33" customHeight="1">
      <c r="A8" s="20">
        <f t="shared" si="0"/>
        <v>6</v>
      </c>
      <c r="B8" s="62" t="s">
        <v>18</v>
      </c>
      <c r="C8" s="107">
        <f>E8+F8+G8+H8</f>
        <v>20397</v>
      </c>
      <c r="D8" s="113">
        <v>0</v>
      </c>
      <c r="E8" s="104">
        <v>18842</v>
      </c>
      <c r="F8" s="104">
        <v>1406</v>
      </c>
      <c r="G8" s="104">
        <v>9</v>
      </c>
      <c r="H8" s="104">
        <v>140</v>
      </c>
      <c r="I8" s="107">
        <f>K8+L8+M8+N8</f>
        <v>8835</v>
      </c>
      <c r="J8" s="113">
        <v>0</v>
      </c>
      <c r="K8" s="104">
        <v>8530</v>
      </c>
      <c r="L8" s="104">
        <v>300</v>
      </c>
      <c r="M8" s="113">
        <v>0</v>
      </c>
      <c r="N8" s="104">
        <v>5</v>
      </c>
      <c r="O8" s="108">
        <f>Q8+R8+S8+T8</f>
        <v>10998</v>
      </c>
      <c r="P8" s="113">
        <v>0</v>
      </c>
      <c r="Q8" s="105">
        <v>9926</v>
      </c>
      <c r="R8" s="105">
        <v>714</v>
      </c>
      <c r="S8" s="105">
        <v>73</v>
      </c>
      <c r="T8" s="105">
        <v>285</v>
      </c>
      <c r="U8" s="108">
        <f>W8+X8+Y8+Z8</f>
        <v>169</v>
      </c>
      <c r="V8" s="113">
        <v>0</v>
      </c>
      <c r="W8" s="105">
        <v>151</v>
      </c>
      <c r="X8" s="106">
        <v>13</v>
      </c>
      <c r="Y8" s="113">
        <v>0</v>
      </c>
      <c r="Z8" s="105">
        <v>5</v>
      </c>
    </row>
    <row r="9" spans="1:26" s="21" customFormat="1" ht="24" customHeight="1">
      <c r="A9" s="20">
        <f t="shared" si="0"/>
        <v>7</v>
      </c>
      <c r="B9" s="16" t="s">
        <v>21</v>
      </c>
      <c r="C9" s="111">
        <v>8538.6</v>
      </c>
      <c r="D9" s="113">
        <v>0</v>
      </c>
      <c r="E9" s="115">
        <v>143.5</v>
      </c>
      <c r="F9" s="115">
        <v>8078.1</v>
      </c>
      <c r="G9" s="113">
        <v>0</v>
      </c>
      <c r="H9" s="115">
        <v>317</v>
      </c>
      <c r="I9" s="111">
        <v>345.9</v>
      </c>
      <c r="J9" s="113">
        <v>0</v>
      </c>
      <c r="K9" s="113">
        <v>0</v>
      </c>
      <c r="L9" s="115">
        <v>324.1</v>
      </c>
      <c r="M9" s="113">
        <v>0</v>
      </c>
      <c r="N9" s="115">
        <v>21.8</v>
      </c>
      <c r="O9" s="111">
        <v>1096</v>
      </c>
      <c r="P9" s="113">
        <v>0</v>
      </c>
      <c r="Q9" s="115">
        <v>14</v>
      </c>
      <c r="R9" s="115">
        <v>753</v>
      </c>
      <c r="S9" s="113">
        <v>0</v>
      </c>
      <c r="T9" s="115">
        <v>329</v>
      </c>
      <c r="U9" s="111">
        <v>1398</v>
      </c>
      <c r="V9" s="113">
        <v>0</v>
      </c>
      <c r="W9" s="115">
        <v>16</v>
      </c>
      <c r="X9" s="115">
        <v>852</v>
      </c>
      <c r="Y9" s="113">
        <v>0</v>
      </c>
      <c r="Z9" s="115">
        <v>530</v>
      </c>
    </row>
    <row r="10" spans="1:27" s="21" customFormat="1" ht="30.75" customHeight="1">
      <c r="A10" s="20">
        <f t="shared" si="0"/>
        <v>8</v>
      </c>
      <c r="B10" s="121" t="s">
        <v>23</v>
      </c>
      <c r="C10" s="65">
        <v>8157.5</v>
      </c>
      <c r="D10" s="113">
        <v>0</v>
      </c>
      <c r="E10" s="124">
        <v>30.5</v>
      </c>
      <c r="F10" s="124">
        <v>7012.9</v>
      </c>
      <c r="G10" s="124">
        <v>307.6</v>
      </c>
      <c r="H10" s="124">
        <v>806.5</v>
      </c>
      <c r="I10" s="103">
        <v>2072</v>
      </c>
      <c r="J10" s="113">
        <v>0</v>
      </c>
      <c r="K10" s="117">
        <v>45</v>
      </c>
      <c r="L10" s="117">
        <v>1036</v>
      </c>
      <c r="M10" s="117">
        <v>944</v>
      </c>
      <c r="N10" s="117">
        <v>47</v>
      </c>
      <c r="O10" s="112">
        <v>108687</v>
      </c>
      <c r="P10" s="113">
        <v>0</v>
      </c>
      <c r="Q10" s="118">
        <v>11</v>
      </c>
      <c r="R10" s="118">
        <v>98773</v>
      </c>
      <c r="S10" s="118">
        <v>5861</v>
      </c>
      <c r="T10" s="118">
        <v>4042</v>
      </c>
      <c r="U10" s="112">
        <v>8308</v>
      </c>
      <c r="V10" s="113">
        <v>0</v>
      </c>
      <c r="W10" s="118">
        <v>0</v>
      </c>
      <c r="X10" s="118">
        <v>5609</v>
      </c>
      <c r="Y10" s="118">
        <v>187</v>
      </c>
      <c r="Z10" s="118">
        <v>2512</v>
      </c>
      <c r="AA10" s="47"/>
    </row>
    <row r="11" spans="1:27" s="21" customFormat="1" ht="21.75" customHeight="1">
      <c r="A11" s="20">
        <f t="shared" si="0"/>
        <v>9</v>
      </c>
      <c r="B11" s="122" t="s">
        <v>20</v>
      </c>
      <c r="C11" s="108">
        <v>7682.4</v>
      </c>
      <c r="D11" s="113">
        <v>0</v>
      </c>
      <c r="E11" s="113">
        <v>0</v>
      </c>
      <c r="F11" s="105">
        <v>4891.9</v>
      </c>
      <c r="G11" s="113">
        <v>0</v>
      </c>
      <c r="H11" s="105">
        <v>2790.5</v>
      </c>
      <c r="I11" s="108">
        <v>1866</v>
      </c>
      <c r="J11" s="113">
        <v>0</v>
      </c>
      <c r="K11" s="113">
        <v>0</v>
      </c>
      <c r="L11" s="105">
        <v>1059</v>
      </c>
      <c r="M11" s="113">
        <v>0</v>
      </c>
      <c r="N11" s="105">
        <v>807</v>
      </c>
      <c r="O11" s="108">
        <v>46816</v>
      </c>
      <c r="P11" s="113">
        <v>0</v>
      </c>
      <c r="Q11" s="113">
        <v>0</v>
      </c>
      <c r="R11" s="105">
        <v>4779</v>
      </c>
      <c r="S11" s="105">
        <v>2990</v>
      </c>
      <c r="T11" s="105">
        <v>39047</v>
      </c>
      <c r="U11" s="108">
        <v>6561</v>
      </c>
      <c r="V11" s="113">
        <v>0</v>
      </c>
      <c r="W11" s="113">
        <v>0</v>
      </c>
      <c r="X11" s="105">
        <v>465</v>
      </c>
      <c r="Y11" s="113">
        <v>0</v>
      </c>
      <c r="Z11" s="105">
        <v>6096</v>
      </c>
      <c r="AA11" s="47"/>
    </row>
    <row r="12" spans="1:27" s="21" customFormat="1" ht="21.75" customHeight="1">
      <c r="A12" s="20">
        <f t="shared" si="0"/>
        <v>10</v>
      </c>
      <c r="B12" s="121" t="s">
        <v>30</v>
      </c>
      <c r="C12" s="108">
        <v>6086.3</v>
      </c>
      <c r="D12" s="113">
        <v>0</v>
      </c>
      <c r="E12" s="113">
        <v>0</v>
      </c>
      <c r="F12" s="113">
        <v>0</v>
      </c>
      <c r="G12" s="113">
        <v>0</v>
      </c>
      <c r="H12" s="105">
        <v>6086.3</v>
      </c>
      <c r="I12" s="108">
        <v>966.4</v>
      </c>
      <c r="J12" s="113">
        <v>0</v>
      </c>
      <c r="K12" s="113">
        <v>0</v>
      </c>
      <c r="L12" s="113">
        <v>0</v>
      </c>
      <c r="M12" s="113">
        <v>0</v>
      </c>
      <c r="N12" s="105">
        <v>966.4</v>
      </c>
      <c r="O12" s="108">
        <v>2614</v>
      </c>
      <c r="P12" s="113">
        <v>0</v>
      </c>
      <c r="Q12" s="113">
        <v>0</v>
      </c>
      <c r="R12" s="113">
        <v>0</v>
      </c>
      <c r="S12" s="113">
        <v>0</v>
      </c>
      <c r="T12" s="105">
        <v>2614</v>
      </c>
      <c r="U12" s="108">
        <v>228</v>
      </c>
      <c r="V12" s="113">
        <v>0</v>
      </c>
      <c r="W12" s="113">
        <v>0</v>
      </c>
      <c r="X12" s="113">
        <v>0</v>
      </c>
      <c r="Y12" s="113">
        <v>0</v>
      </c>
      <c r="Z12" s="105">
        <v>228</v>
      </c>
      <c r="AA12" s="47"/>
    </row>
    <row r="13" spans="1:27" s="21" customFormat="1" ht="29.25" customHeight="1">
      <c r="A13" s="20">
        <f t="shared" si="0"/>
        <v>11</v>
      </c>
      <c r="B13" s="121" t="s">
        <v>31</v>
      </c>
      <c r="C13" s="108">
        <v>5971.5</v>
      </c>
      <c r="D13" s="113">
        <v>0</v>
      </c>
      <c r="E13" s="113">
        <v>0</v>
      </c>
      <c r="F13" s="105">
        <v>201</v>
      </c>
      <c r="G13" s="113">
        <v>0</v>
      </c>
      <c r="H13" s="105">
        <v>5770.5</v>
      </c>
      <c r="I13" s="108">
        <v>103.9</v>
      </c>
      <c r="J13" s="113">
        <v>0</v>
      </c>
      <c r="K13" s="113">
        <v>0</v>
      </c>
      <c r="L13" s="105">
        <v>8.2</v>
      </c>
      <c r="M13" s="113">
        <v>0</v>
      </c>
      <c r="N13" s="105">
        <v>95.7</v>
      </c>
      <c r="O13" s="108">
        <v>30484</v>
      </c>
      <c r="P13" s="113">
        <v>0</v>
      </c>
      <c r="Q13" s="113">
        <v>0</v>
      </c>
      <c r="R13" s="105">
        <v>97</v>
      </c>
      <c r="S13" s="105">
        <v>4</v>
      </c>
      <c r="T13" s="105">
        <v>30383</v>
      </c>
      <c r="U13" s="108">
        <v>23929</v>
      </c>
      <c r="V13" s="113">
        <v>0</v>
      </c>
      <c r="W13" s="113">
        <v>0</v>
      </c>
      <c r="X13" s="105">
        <v>11</v>
      </c>
      <c r="Y13" s="113">
        <v>0</v>
      </c>
      <c r="Z13" s="105">
        <v>23918</v>
      </c>
      <c r="AA13" s="47"/>
    </row>
    <row r="14" spans="1:27" s="21" customFormat="1" ht="30.75" customHeight="1">
      <c r="A14" s="20">
        <f t="shared" si="0"/>
        <v>12</v>
      </c>
      <c r="B14" s="123" t="s">
        <v>22</v>
      </c>
      <c r="C14" s="125">
        <v>5036.5097000000005</v>
      </c>
      <c r="D14" s="116">
        <v>0</v>
      </c>
      <c r="E14" s="116">
        <v>0</v>
      </c>
      <c r="F14" s="126">
        <v>166.68176</v>
      </c>
      <c r="G14" s="126">
        <v>2.4094</v>
      </c>
      <c r="H14" s="126">
        <v>4867.418540000001</v>
      </c>
      <c r="I14" s="125">
        <v>727.38013</v>
      </c>
      <c r="J14" s="116">
        <v>0</v>
      </c>
      <c r="K14" s="116">
        <v>0</v>
      </c>
      <c r="L14" s="126">
        <v>48.93517</v>
      </c>
      <c r="M14" s="116">
        <v>0</v>
      </c>
      <c r="N14" s="126">
        <v>678.44496</v>
      </c>
      <c r="O14" s="125">
        <v>18503</v>
      </c>
      <c r="P14" s="126">
        <v>3</v>
      </c>
      <c r="Q14" s="116">
        <v>0</v>
      </c>
      <c r="R14" s="126">
        <v>82</v>
      </c>
      <c r="S14" s="126">
        <v>1</v>
      </c>
      <c r="T14" s="126">
        <v>18417</v>
      </c>
      <c r="U14" s="125">
        <v>1517</v>
      </c>
      <c r="V14" s="116">
        <v>0</v>
      </c>
      <c r="W14" s="116">
        <v>0</v>
      </c>
      <c r="X14" s="126">
        <v>9</v>
      </c>
      <c r="Y14" s="116">
        <v>0</v>
      </c>
      <c r="Z14" s="126">
        <v>1508</v>
      </c>
      <c r="AA14" s="47"/>
    </row>
    <row r="15" spans="1:27" s="21" customFormat="1" ht="24" customHeight="1">
      <c r="A15" s="20">
        <f t="shared" si="0"/>
        <v>13</v>
      </c>
      <c r="B15" s="121" t="s">
        <v>24</v>
      </c>
      <c r="C15" s="108">
        <v>2378.9</v>
      </c>
      <c r="D15" s="113">
        <v>0</v>
      </c>
      <c r="E15" s="105">
        <v>258.2</v>
      </c>
      <c r="F15" s="105">
        <v>1274.6</v>
      </c>
      <c r="G15" s="105">
        <v>758.8</v>
      </c>
      <c r="H15" s="105">
        <v>87.3</v>
      </c>
      <c r="I15" s="108">
        <v>306.7</v>
      </c>
      <c r="J15" s="113">
        <v>0</v>
      </c>
      <c r="K15" s="113">
        <v>0</v>
      </c>
      <c r="L15" s="105">
        <v>30</v>
      </c>
      <c r="M15" s="113">
        <v>0</v>
      </c>
      <c r="N15" s="105">
        <v>276.7</v>
      </c>
      <c r="O15" s="108">
        <v>2298</v>
      </c>
      <c r="P15" s="113">
        <v>0</v>
      </c>
      <c r="Q15" s="105">
        <v>65</v>
      </c>
      <c r="R15" s="105">
        <v>1773</v>
      </c>
      <c r="S15" s="105">
        <v>310</v>
      </c>
      <c r="T15" s="105">
        <v>150</v>
      </c>
      <c r="U15" s="108">
        <v>378</v>
      </c>
      <c r="V15" s="113">
        <v>0</v>
      </c>
      <c r="W15" s="105">
        <v>2</v>
      </c>
      <c r="X15" s="105">
        <v>23</v>
      </c>
      <c r="Y15" s="105">
        <v>249</v>
      </c>
      <c r="Z15" s="105">
        <v>104</v>
      </c>
      <c r="AA15" s="47"/>
    </row>
    <row r="16" spans="1:26" s="48" customFormat="1" ht="30.75" customHeight="1">
      <c r="A16" s="20">
        <f t="shared" si="0"/>
        <v>14</v>
      </c>
      <c r="B16" s="121" t="s">
        <v>27</v>
      </c>
      <c r="C16" s="108">
        <v>2002.8</v>
      </c>
      <c r="D16" s="113">
        <v>0</v>
      </c>
      <c r="E16" s="113">
        <v>0</v>
      </c>
      <c r="F16" s="105">
        <v>1482.3</v>
      </c>
      <c r="G16" s="105">
        <v>442.7</v>
      </c>
      <c r="H16" s="105">
        <v>77.8</v>
      </c>
      <c r="I16" s="108">
        <v>140.3</v>
      </c>
      <c r="J16" s="113">
        <v>0</v>
      </c>
      <c r="K16" s="113">
        <v>0</v>
      </c>
      <c r="L16" s="113">
        <v>0</v>
      </c>
      <c r="M16" s="105">
        <v>130</v>
      </c>
      <c r="N16" s="105">
        <v>10.3</v>
      </c>
      <c r="O16" s="108">
        <v>1499</v>
      </c>
      <c r="P16" s="113">
        <v>0</v>
      </c>
      <c r="Q16" s="113">
        <v>0</v>
      </c>
      <c r="R16" s="105">
        <v>852</v>
      </c>
      <c r="S16" s="105">
        <v>647</v>
      </c>
      <c r="T16" s="105">
        <v>338</v>
      </c>
      <c r="U16" s="108">
        <v>1557</v>
      </c>
      <c r="V16" s="113">
        <v>0</v>
      </c>
      <c r="W16" s="113">
        <v>0</v>
      </c>
      <c r="X16" s="105">
        <v>1072</v>
      </c>
      <c r="Y16" s="105">
        <v>80</v>
      </c>
      <c r="Z16" s="105">
        <v>405</v>
      </c>
    </row>
    <row r="17" spans="1:26" s="48" customFormat="1" ht="34.5" customHeight="1">
      <c r="A17" s="20"/>
      <c r="B17" s="21"/>
      <c r="C17" s="45"/>
      <c r="D17" s="43"/>
      <c r="E17" s="43"/>
      <c r="F17" s="23"/>
      <c r="G17" s="23"/>
      <c r="H17" s="23"/>
      <c r="I17" s="23"/>
      <c r="J17" s="43"/>
      <c r="K17" s="43"/>
      <c r="L17" s="43"/>
      <c r="M17" s="23"/>
      <c r="N17" s="23"/>
      <c r="O17" s="24"/>
      <c r="P17" s="42"/>
      <c r="Q17" s="42"/>
      <c r="R17" s="24"/>
      <c r="S17" s="24"/>
      <c r="T17" s="24"/>
      <c r="U17" s="44"/>
      <c r="V17" s="42"/>
      <c r="W17" s="42"/>
      <c r="X17" s="24"/>
      <c r="Y17" s="24"/>
      <c r="Z17" s="24"/>
    </row>
    <row r="18" spans="2:25" s="12" customFormat="1" ht="39" customHeight="1">
      <c r="B18" s="4" t="s">
        <v>26</v>
      </c>
      <c r="C18" s="18">
        <f>SUM(C3:C17)</f>
        <v>426806.6097</v>
      </c>
      <c r="D18" s="13"/>
      <c r="E18" s="13"/>
      <c r="F18" s="13"/>
      <c r="G18" s="13"/>
      <c r="H18" s="13"/>
      <c r="I18" s="13">
        <f>SUM(I3:I17)</f>
        <v>26364.580130000006</v>
      </c>
      <c r="J18" s="13"/>
      <c r="K18" s="13"/>
      <c r="L18" s="13"/>
      <c r="M18" s="13"/>
      <c r="N18" s="13"/>
      <c r="O18" s="80">
        <f>SUM(O3:O17)</f>
        <v>1582340</v>
      </c>
      <c r="U18" s="80">
        <f>SUM(U3:U15)</f>
        <v>561266</v>
      </c>
      <c r="V18" s="22"/>
      <c r="W18" s="22"/>
      <c r="Y18" s="22"/>
    </row>
    <row r="19" s="10" customFormat="1" ht="45.75" customHeight="1">
      <c r="A19" s="4"/>
    </row>
    <row r="20" s="7" customFormat="1" ht="34.5" customHeight="1">
      <c r="A20" s="4"/>
    </row>
    <row r="21" s="7" customFormat="1" ht="32.25" customHeight="1">
      <c r="A21" s="4"/>
    </row>
    <row r="22" s="7" customFormat="1" ht="27" customHeight="1">
      <c r="A22" s="4"/>
    </row>
    <row r="23" s="7" customFormat="1" ht="56.25" customHeight="1">
      <c r="A23" s="4"/>
    </row>
    <row r="24" spans="1:20" s="7" customFormat="1" ht="24" customHeight="1">
      <c r="A24" s="4"/>
      <c r="C24" s="8"/>
      <c r="H24" s="8"/>
      <c r="I24" s="8"/>
      <c r="J24" s="8"/>
      <c r="K24" s="8"/>
      <c r="L24" s="8"/>
      <c r="M24" s="8"/>
      <c r="N24" s="8"/>
      <c r="O24" s="25"/>
      <c r="P24" s="25"/>
      <c r="Q24" s="25"/>
      <c r="R24" s="25"/>
      <c r="S24" s="25"/>
      <c r="T24" s="25"/>
    </row>
    <row r="25" spans="1:14" s="7" customFormat="1" ht="33" customHeight="1">
      <c r="A25" s="4"/>
      <c r="C25" s="8"/>
      <c r="H25" s="8"/>
      <c r="I25" s="8"/>
      <c r="J25" s="8"/>
      <c r="K25" s="8"/>
      <c r="L25" s="8"/>
      <c r="M25" s="8"/>
      <c r="N25" s="8"/>
    </row>
  </sheetData>
  <sheetProtection/>
  <mergeCells count="6">
    <mergeCell ref="A1:A2"/>
    <mergeCell ref="B1:B2"/>
    <mergeCell ref="C1:H1"/>
    <mergeCell ref="I1:N1"/>
    <mergeCell ref="O1:T1"/>
    <mergeCell ref="U1:Z1"/>
  </mergeCells>
  <printOptions/>
  <pageMargins left="0.2970833333333333" right="0.75" top="0.5295833333333333" bottom="1" header="0.5" footer="0.5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PiksotovaO</cp:lastModifiedBy>
  <cp:lastPrinted>2010-08-19T10:34:43Z</cp:lastPrinted>
  <dcterms:created xsi:type="dcterms:W3CDTF">1996-10-08T23:32:33Z</dcterms:created>
  <dcterms:modified xsi:type="dcterms:W3CDTF">2010-11-18T09:34:25Z</dcterms:modified>
  <cp:category/>
  <cp:version/>
  <cp:contentType/>
  <cp:contentStatus/>
</cp:coreProperties>
</file>